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2"/>
  <workbookPr/>
  <mc:AlternateContent xmlns:mc="http://schemas.openxmlformats.org/markup-compatibility/2006">
    <mc:Choice Requires="x15">
      <x15ac:absPath xmlns:x15ac="http://schemas.microsoft.com/office/spreadsheetml/2010/11/ac" url="/Users/chorky/Documents/Vehicles/Jeep/22 Jeep Gladiator Rubicon/Jeep Build/"/>
    </mc:Choice>
  </mc:AlternateContent>
  <xr:revisionPtr revIDLastSave="0" documentId="13_ncr:1_{E628D2A9-46D2-6C44-A91A-11052F734D59}" xr6:coauthVersionLast="47" xr6:coauthVersionMax="47" xr10:uidLastSave="{00000000-0000-0000-0000-000000000000}"/>
  <bookViews>
    <workbookView xWindow="31520" yWindow="1080" windowWidth="33660" windowHeight="155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61" i="1" l="1"/>
  <c r="T60" i="1"/>
  <c r="T59" i="1"/>
  <c r="T58" i="1"/>
  <c r="T57" i="1"/>
  <c r="S52" i="1"/>
  <c r="S53" i="1" s="1"/>
  <c r="T46" i="1"/>
  <c r="T47" i="1"/>
  <c r="T45" i="1"/>
  <c r="T44" i="1"/>
  <c r="T43" i="1"/>
  <c r="S38" i="1"/>
  <c r="S39" i="1" s="1"/>
  <c r="H26" i="1"/>
  <c r="J26" i="1" s="1"/>
  <c r="K26" i="1" s="1"/>
  <c r="R22" i="1" l="1"/>
  <c r="H27" i="1"/>
  <c r="H28" i="1"/>
  <c r="J28" i="1" s="1"/>
  <c r="K28" i="1" s="1"/>
  <c r="H32" i="1"/>
  <c r="H29" i="1"/>
  <c r="H30" i="1"/>
  <c r="J30" i="1" s="1"/>
  <c r="K30" i="1" s="1"/>
  <c r="O14" i="1"/>
  <c r="O15" i="1"/>
  <c r="O16" i="1"/>
  <c r="O17" i="1"/>
  <c r="O13" i="1"/>
  <c r="J15" i="1"/>
  <c r="J16" i="1"/>
  <c r="J17" i="1"/>
  <c r="O26" i="1" s="1"/>
  <c r="J14" i="1"/>
  <c r="M26" i="1" s="1"/>
  <c r="J13" i="1"/>
  <c r="L26" i="1" s="1"/>
  <c r="H25" i="1"/>
  <c r="H41" i="1" l="1"/>
  <c r="J27" i="1"/>
  <c r="H40" i="1"/>
  <c r="N26" i="1"/>
  <c r="T17" i="1"/>
  <c r="S23" i="1"/>
  <c r="S24" i="1" s="1"/>
  <c r="H39" i="1"/>
  <c r="H38" i="1"/>
  <c r="T14" i="1"/>
  <c r="T16" i="1"/>
  <c r="T15" i="1"/>
  <c r="T13" i="1"/>
  <c r="L28" i="1"/>
  <c r="L30" i="1"/>
  <c r="M30" i="1"/>
  <c r="N30" i="1"/>
  <c r="O30" i="1"/>
  <c r="N28" i="1"/>
  <c r="M28" i="1"/>
  <c r="O28" i="1"/>
  <c r="H36" i="1"/>
  <c r="H37" i="1"/>
  <c r="J29" i="1"/>
  <c r="J25" i="1"/>
  <c r="I41" i="1" l="1"/>
  <c r="O41" i="1" s="1"/>
  <c r="L27" i="1"/>
  <c r="N27" i="1"/>
  <c r="O27" i="1"/>
  <c r="M27" i="1"/>
  <c r="K41" i="1"/>
  <c r="K27" i="1"/>
  <c r="I40" i="1"/>
  <c r="T29" i="1"/>
  <c r="T31" i="1"/>
  <c r="T32" i="1"/>
  <c r="T30" i="1"/>
  <c r="T28" i="1"/>
  <c r="L25" i="1"/>
  <c r="I39" i="1"/>
  <c r="I38" i="1"/>
  <c r="M38" i="1" s="1"/>
  <c r="K29" i="1"/>
  <c r="O29" i="1"/>
  <c r="N29" i="1"/>
  <c r="M29" i="1"/>
  <c r="L29" i="1"/>
  <c r="I36" i="1"/>
  <c r="I37" i="1"/>
  <c r="L37" i="1" s="1"/>
  <c r="O25" i="1"/>
  <c r="N25" i="1"/>
  <c r="K25" i="1"/>
  <c r="M25" i="1"/>
  <c r="M41" i="1" l="1"/>
  <c r="L41" i="1"/>
  <c r="N41" i="1"/>
  <c r="J40" i="1"/>
  <c r="J41" i="1"/>
  <c r="M36" i="1"/>
  <c r="N36" i="1"/>
  <c r="L40" i="1"/>
  <c r="M40" i="1"/>
  <c r="K40" i="1"/>
  <c r="N40" i="1"/>
  <c r="J36" i="1"/>
  <c r="J39" i="1"/>
  <c r="J38" i="1"/>
  <c r="L39" i="1"/>
  <c r="M39" i="1"/>
  <c r="K39" i="1"/>
  <c r="N39" i="1"/>
  <c r="K38" i="1"/>
  <c r="L36" i="1"/>
  <c r="K36" i="1"/>
  <c r="L38" i="1"/>
  <c r="N38" i="1"/>
  <c r="K37" i="1"/>
  <c r="N37" i="1"/>
  <c r="J37" i="1"/>
  <c r="M37" i="1"/>
</calcChain>
</file>

<file path=xl/sharedStrings.xml><?xml version="1.0" encoding="utf-8"?>
<sst xmlns="http://schemas.openxmlformats.org/spreadsheetml/2006/main" count="167" uniqueCount="86">
  <si>
    <t>Item</t>
  </si>
  <si>
    <t>Amps</t>
  </si>
  <si>
    <t>CB</t>
  </si>
  <si>
    <t>Cell Extender</t>
  </si>
  <si>
    <t>GMRS</t>
  </si>
  <si>
    <t>Quantity</t>
  </si>
  <si>
    <t>Circuit</t>
  </si>
  <si>
    <t>Truck</t>
  </si>
  <si>
    <t>Notes</t>
  </si>
  <si>
    <t>Bed</t>
  </si>
  <si>
    <t>Switch Location / Pannel</t>
  </si>
  <si>
    <t>Fridge</t>
  </si>
  <si>
    <t>600w inverter</t>
  </si>
  <si>
    <t>12v usb charger</t>
  </si>
  <si>
    <t>Ah / 24 hrs</t>
  </si>
  <si>
    <t>Ah / hour</t>
  </si>
  <si>
    <t>Ah / 72 hrs</t>
  </si>
  <si>
    <t>Duty Cycle</t>
  </si>
  <si>
    <t>Front Winch Power</t>
  </si>
  <si>
    <t>Rear Winch Power</t>
  </si>
  <si>
    <t>ARB Dual Compressor</t>
  </si>
  <si>
    <t>Squadron SAE Fog</t>
  </si>
  <si>
    <t>XL80 - wide cornering lense</t>
  </si>
  <si>
    <t>XL80 - spot lense</t>
  </si>
  <si>
    <t>S2 Sport - wide cornering lense</t>
  </si>
  <si>
    <t>S1 - scene lense</t>
  </si>
  <si>
    <t>Rock Lights</t>
  </si>
  <si>
    <t>Aux 1</t>
  </si>
  <si>
    <t>Aux 3</t>
  </si>
  <si>
    <t>Aux 4</t>
  </si>
  <si>
    <t>S Pro</t>
  </si>
  <si>
    <t>in bed lights</t>
  </si>
  <si>
    <t>cab dome lights</t>
  </si>
  <si>
    <t>Aux 2</t>
  </si>
  <si>
    <t>12v cigar lighter</t>
  </si>
  <si>
    <t>Rated for 64 ah for 20 hours</t>
  </si>
  <si>
    <t>Fullriver Full Throttle battery</t>
  </si>
  <si>
    <t>Days to 50% SOC</t>
  </si>
  <si>
    <t>Days to 75% SOC</t>
  </si>
  <si>
    <t>64 / 20 =</t>
  </si>
  <si>
    <t>amps per hour</t>
  </si>
  <si>
    <t>amps per 24 hours</t>
  </si>
  <si>
    <t>3.2 * 24 =</t>
  </si>
  <si>
    <t>amps available</t>
  </si>
  <si>
    <t>SOC</t>
  </si>
  <si>
    <t>percent used</t>
  </si>
  <si>
    <t>amps used</t>
  </si>
  <si>
    <t>approx volts</t>
  </si>
  <si>
    <t>Aux 2 powers relay to trun on compressor</t>
  </si>
  <si>
    <t>aux battery PLUS full throttle 31A under rear seat</t>
  </si>
  <si>
    <t>64 + 110 / 20</t>
  </si>
  <si>
    <t xml:space="preserve">8.7 * 24 = </t>
  </si>
  <si>
    <t>camp lights (S2 Sport Scene x2)</t>
  </si>
  <si>
    <t>Hours used per 24 hours</t>
  </si>
  <si>
    <t>AH / hour</t>
  </si>
  <si>
    <t>Totals (one 64 ah batt)</t>
  </si>
  <si>
    <t>Totals (addition of 31A batt)</t>
  </si>
  <si>
    <t>Days to 80% SOC</t>
  </si>
  <si>
    <t>Days to 70% SOC</t>
  </si>
  <si>
    <t>Days to 80%</t>
  </si>
  <si>
    <t>Days to 75%</t>
  </si>
  <si>
    <t>Days to 70%</t>
  </si>
  <si>
    <t>Days to 50%</t>
  </si>
  <si>
    <t>rear</t>
  </si>
  <si>
    <t>Lucid VSL - ditch light</t>
  </si>
  <si>
    <t>ditch light</t>
  </si>
  <si>
    <t>Separate House Battery</t>
  </si>
  <si>
    <t>Separate aux battery in bed</t>
  </si>
  <si>
    <t>20hr rate / 20</t>
  </si>
  <si>
    <t>ah/hr * 24 =</t>
  </si>
  <si>
    <t>Bed battery PLUS aux battery</t>
  </si>
  <si>
    <t>Aux and House Battery</t>
  </si>
  <si>
    <t>Full River Full Throttle Series</t>
  </si>
  <si>
    <t>DC/DC</t>
  </si>
  <si>
    <t>100%%</t>
  </si>
  <si>
    <t>Rocker Switch and Ign</t>
  </si>
  <si>
    <t>water pump / water heater</t>
  </si>
  <si>
    <t>heater</t>
  </si>
  <si>
    <t>DC85012</t>
  </si>
  <si>
    <t>full river deep cycle</t>
  </si>
  <si>
    <t>Full River deep cycle series (REPLACES 64ah underhoood aux)</t>
  </si>
  <si>
    <t>Days to 30%</t>
  </si>
  <si>
    <t>Renogy</t>
  </si>
  <si>
    <t>Lithium</t>
  </si>
  <si>
    <t>Renogy Lithium</t>
  </si>
  <si>
    <t>Maximum Amp Draw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</si>
</sst>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49998474074526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center"/>
    </xf>
    <xf numFmtId="0" fontId="0" fillId="0" borderId="15" xfId="0" applyBorder="1" applyAlignment="1">
      <alignment horizontal="left" vertical="center" indent="1"/>
    </xf>
    <xf numFmtId="0" fontId="0" fillId="0" borderId="16" xfId="0" applyBorder="1"/>
    <xf numFmtId="0" fontId="0" fillId="0" borderId="15" xfId="0" applyBorder="1" applyAlignment="1">
      <alignment horizontal="center" vertical="center"/>
    </xf>
    <xf numFmtId="0" fontId="0" fillId="0" borderId="15" xfId="0" applyBorder="1"/>
    <xf numFmtId="0" fontId="1" fillId="0" borderId="0" xfId="0" applyFont="1" applyAlignment="1">
      <alignment horizontal="left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/>
    </xf>
    <xf numFmtId="9" fontId="0" fillId="2" borderId="15" xfId="0" applyNumberFormat="1" applyFill="1" applyBorder="1" applyAlignment="1">
      <alignment horizontal="center"/>
    </xf>
    <xf numFmtId="9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/>
    </xf>
    <xf numFmtId="0" fontId="0" fillId="2" borderId="16" xfId="0" applyFill="1" applyBorder="1" applyAlignment="1">
      <alignment horizontal="center"/>
    </xf>
    <xf numFmtId="9" fontId="0" fillId="3" borderId="15" xfId="0" applyNumberFormat="1" applyFill="1" applyBorder="1" applyAlignment="1">
      <alignment horizontal="center"/>
    </xf>
    <xf numFmtId="9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16" xfId="0" applyFill="1" applyBorder="1" applyAlignment="1">
      <alignment horizontal="center"/>
    </xf>
    <xf numFmtId="9" fontId="0" fillId="5" borderId="15" xfId="0" applyNumberFormat="1" applyFill="1" applyBorder="1" applyAlignment="1">
      <alignment horizontal="center"/>
    </xf>
    <xf numFmtId="9" fontId="0" fillId="5" borderId="0" xfId="0" applyNumberFormat="1" applyFill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5" borderId="16" xfId="0" applyFill="1" applyBorder="1" applyAlignment="1">
      <alignment horizontal="center"/>
    </xf>
    <xf numFmtId="9" fontId="0" fillId="6" borderId="13" xfId="0" applyNumberFormat="1" applyFill="1" applyBorder="1" applyAlignment="1">
      <alignment horizontal="center" vertical="center"/>
    </xf>
    <xf numFmtId="9" fontId="0" fillId="6" borderId="3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0" borderId="9" xfId="0" applyBorder="1"/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9" xfId="0" applyBorder="1" applyAlignment="1">
      <alignment horizontal="left" vertical="center" indent="1"/>
    </xf>
    <xf numFmtId="0" fontId="0" fillId="0" borderId="10" xfId="0" applyBorder="1"/>
    <xf numFmtId="0" fontId="0" fillId="0" borderId="10" xfId="0" applyBorder="1" applyAlignment="1">
      <alignment horizontal="center"/>
    </xf>
    <xf numFmtId="9" fontId="0" fillId="0" borderId="0" xfId="0" applyNumberFormat="1" applyAlignment="1">
      <alignment horizontal="center"/>
    </xf>
    <xf numFmtId="0" fontId="1" fillId="0" borderId="0" xfId="0" applyFont="1" applyAlignment="1">
      <alignment vertical="center"/>
    </xf>
    <xf numFmtId="0" fontId="0" fillId="6" borderId="0" xfId="0" applyFill="1" applyAlignment="1">
      <alignment horizontal="center"/>
    </xf>
    <xf numFmtId="9" fontId="1" fillId="4" borderId="15" xfId="0" applyNumberFormat="1" applyFont="1" applyFill="1" applyBorder="1" applyAlignment="1">
      <alignment horizontal="center"/>
    </xf>
    <xf numFmtId="9" fontId="1" fillId="4" borderId="0" xfId="0" applyNumberFormat="1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0" fillId="0" borderId="3" xfId="0" applyBorder="1"/>
    <xf numFmtId="0" fontId="0" fillId="0" borderId="14" xfId="0" applyBorder="1"/>
    <xf numFmtId="0" fontId="1" fillId="0" borderId="4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3" xfId="0" applyBorder="1" applyAlignment="1">
      <alignment horizontal="center"/>
    </xf>
    <xf numFmtId="2" fontId="0" fillId="2" borderId="0" xfId="0" applyNumberFormat="1" applyFill="1" applyAlignment="1">
      <alignment horizontal="center"/>
    </xf>
    <xf numFmtId="2" fontId="0" fillId="3" borderId="0" xfId="0" applyNumberFormat="1" applyFill="1" applyAlignment="1">
      <alignment horizontal="center" vertical="center"/>
    </xf>
    <xf numFmtId="2" fontId="0" fillId="4" borderId="0" xfId="0" applyNumberFormat="1" applyFill="1" applyAlignment="1">
      <alignment horizontal="center" vertical="center"/>
    </xf>
    <xf numFmtId="2" fontId="0" fillId="5" borderId="16" xfId="0" applyNumberFormat="1" applyFill="1" applyBorder="1" applyAlignment="1">
      <alignment horizontal="center"/>
    </xf>
    <xf numFmtId="2" fontId="0" fillId="2" borderId="3" xfId="0" applyNumberFormat="1" applyFill="1" applyBorder="1" applyAlignment="1">
      <alignment horizontal="center"/>
    </xf>
    <xf numFmtId="2" fontId="0" fillId="3" borderId="3" xfId="0" applyNumberFormat="1" applyFill="1" applyBorder="1" applyAlignment="1">
      <alignment horizontal="center" vertical="center"/>
    </xf>
    <xf numFmtId="2" fontId="0" fillId="4" borderId="3" xfId="0" applyNumberFormat="1" applyFill="1" applyBorder="1" applyAlignment="1">
      <alignment horizontal="center" vertical="center"/>
    </xf>
    <xf numFmtId="2" fontId="0" fillId="5" borderId="14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1" fillId="7" borderId="13" xfId="0" applyFont="1" applyFill="1" applyBorder="1" applyAlignment="1">
      <alignment horizontal="center" vertical="center"/>
    </xf>
    <xf numFmtId="0" fontId="0" fillId="7" borderId="15" xfId="0" applyFill="1" applyBorder="1" applyAlignment="1">
      <alignment horizontal="left" vertical="center" indent="1"/>
    </xf>
    <xf numFmtId="0" fontId="0" fillId="7" borderId="0" xfId="0" applyFill="1"/>
    <xf numFmtId="0" fontId="0" fillId="7" borderId="16" xfId="0" applyFill="1" applyBorder="1"/>
    <xf numFmtId="0" fontId="0" fillId="7" borderId="15" xfId="0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left" vertical="center" indent="1"/>
    </xf>
    <xf numFmtId="0" fontId="0" fillId="7" borderId="15" xfId="0" applyFill="1" applyBorder="1"/>
    <xf numFmtId="0" fontId="1" fillId="7" borderId="0" xfId="0" applyFont="1" applyFill="1" applyAlignment="1">
      <alignment horizontal="right" vertical="center"/>
    </xf>
    <xf numFmtId="0" fontId="1" fillId="7" borderId="0" xfId="0" applyFont="1" applyFill="1" applyAlignment="1">
      <alignment horizontal="left"/>
    </xf>
    <xf numFmtId="0" fontId="1" fillId="7" borderId="3" xfId="0" applyFont="1" applyFill="1" applyBorder="1" applyAlignment="1">
      <alignment horizontal="center"/>
    </xf>
    <xf numFmtId="0" fontId="1" fillId="7" borderId="14" xfId="0" applyFont="1" applyFill="1" applyBorder="1" applyAlignment="1">
      <alignment horizontal="center"/>
    </xf>
    <xf numFmtId="9" fontId="0" fillId="7" borderId="15" xfId="0" applyNumberFormat="1" applyFill="1" applyBorder="1" applyAlignment="1">
      <alignment horizontal="center"/>
    </xf>
    <xf numFmtId="9" fontId="0" fillId="7" borderId="0" xfId="0" applyNumberFormat="1" applyFill="1" applyAlignment="1">
      <alignment horizontal="center" vertical="center"/>
    </xf>
    <xf numFmtId="0" fontId="0" fillId="7" borderId="16" xfId="0" applyFill="1" applyBorder="1" applyAlignment="1">
      <alignment horizontal="center"/>
    </xf>
    <xf numFmtId="9" fontId="1" fillId="7" borderId="15" xfId="0" applyNumberFormat="1" applyFont="1" applyFill="1" applyBorder="1" applyAlignment="1">
      <alignment horizontal="center"/>
    </xf>
    <xf numFmtId="9" fontId="1" fillId="7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/>
    </xf>
    <xf numFmtId="0" fontId="1" fillId="7" borderId="16" xfId="0" applyFont="1" applyFill="1" applyBorder="1" applyAlignment="1">
      <alignment horizontal="center"/>
    </xf>
    <xf numFmtId="9" fontId="0" fillId="7" borderId="13" xfId="0" applyNumberFormat="1" applyFill="1" applyBorder="1" applyAlignment="1">
      <alignment horizontal="center" vertical="center"/>
    </xf>
    <xf numFmtId="9" fontId="0" fillId="7" borderId="3" xfId="0" applyNumberFormat="1" applyFill="1" applyBorder="1" applyAlignment="1">
      <alignment horizontal="center"/>
    </xf>
    <xf numFmtId="0" fontId="0" fillId="7" borderId="14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2" fontId="0" fillId="7" borderId="3" xfId="0" applyNumberFormat="1" applyFill="1" applyBorder="1" applyAlignment="1">
      <alignment horizontal="center"/>
    </xf>
    <xf numFmtId="2" fontId="0" fillId="7" borderId="3" xfId="0" applyNumberFormat="1" applyFill="1" applyBorder="1" applyAlignment="1">
      <alignment horizontal="center" vertical="center"/>
    </xf>
    <xf numFmtId="2" fontId="0" fillId="7" borderId="14" xfId="0" applyNumberFormat="1" applyFill="1" applyBorder="1" applyAlignment="1">
      <alignment horizontal="center"/>
    </xf>
    <xf numFmtId="0" fontId="0" fillId="4" borderId="0" xfId="0" applyFill="1" applyAlignment="1">
      <alignment horizontal="center"/>
    </xf>
    <xf numFmtId="2" fontId="0" fillId="2" borderId="2" xfId="0" applyNumberFormat="1" applyFill="1" applyBorder="1" applyAlignment="1">
      <alignment horizontal="center"/>
    </xf>
    <xf numFmtId="2" fontId="0" fillId="3" borderId="2" xfId="0" applyNumberFormat="1" applyFill="1" applyBorder="1" applyAlignment="1">
      <alignment horizontal="center" vertical="center"/>
    </xf>
    <xf numFmtId="2" fontId="0" fillId="4" borderId="2" xfId="0" applyNumberFormat="1" applyFill="1" applyBorder="1" applyAlignment="1">
      <alignment horizontal="center" vertical="center"/>
    </xf>
    <xf numFmtId="2" fontId="0" fillId="5" borderId="12" xfId="0" applyNumberForma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9" fontId="0" fillId="0" borderId="0" xfId="0" applyNumberFormat="1" applyAlignment="1">
      <alignment horizontal="center" vertical="center"/>
    </xf>
    <xf numFmtId="2" fontId="0" fillId="2" borderId="3" xfId="0" applyNumberFormat="1" applyFill="1" applyBorder="1" applyAlignment="1">
      <alignment horizontal="center" vertical="center"/>
    </xf>
    <xf numFmtId="2" fontId="0" fillId="4" borderId="14" xfId="0" applyNumberFormat="1" applyFill="1" applyBorder="1" applyAlignment="1">
      <alignment horizontal="center"/>
    </xf>
    <xf numFmtId="2" fontId="0" fillId="3" borderId="14" xfId="0" applyNumberFormat="1" applyFill="1" applyBorder="1" applyAlignment="1">
      <alignment horizontal="center"/>
    </xf>
    <xf numFmtId="9" fontId="1" fillId="5" borderId="13" xfId="0" applyNumberFormat="1" applyFont="1" applyFill="1" applyBorder="1" applyAlignment="1">
      <alignment horizontal="center" vertical="center"/>
    </xf>
    <xf numFmtId="9" fontId="1" fillId="5" borderId="3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left" vertical="center" indent="1"/>
    </xf>
    <xf numFmtId="0" fontId="1" fillId="0" borderId="4" xfId="0" applyFont="1" applyBorder="1" applyAlignment="1">
      <alignment horizontal="left" vertical="center" indent="1"/>
    </xf>
    <xf numFmtId="0" fontId="1" fillId="0" borderId="1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7" borderId="13" xfId="0" applyFont="1" applyFill="1" applyBorder="1" applyAlignment="1">
      <alignment horizontal="center"/>
    </xf>
    <xf numFmtId="0" fontId="1" fillId="7" borderId="18" xfId="0" applyFont="1" applyFill="1" applyBorder="1" applyAlignment="1">
      <alignment horizontal="center"/>
    </xf>
    <xf numFmtId="0" fontId="1" fillId="7" borderId="1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U61"/>
  <sheetViews>
    <sheetView tabSelected="1" topLeftCell="A14" zoomScale="95" zoomScaleNormal="95" workbookViewId="0">
      <selection activeCell="K46" sqref="K46"/>
    </sheetView>
  </sheetViews>
  <sheetFormatPr baseColWidth="10" defaultColWidth="8.83203125" defaultRowHeight="15" x14ac:dyDescent="0.2"/>
  <cols>
    <col min="1" max="1" width="28.1640625" customWidth="1"/>
    <col min="2" max="2" width="6.83203125" style="1" customWidth="1"/>
    <col min="3" max="3" width="11.6640625" style="1" customWidth="1"/>
    <col min="4" max="4" width="10.83203125" style="1" customWidth="1"/>
    <col min="5" max="5" width="8.6640625" customWidth="1"/>
    <col min="6" max="6" width="9.6640625" customWidth="1"/>
    <col min="7" max="8" width="15" customWidth="1"/>
    <col min="9" max="9" width="12.83203125" customWidth="1"/>
    <col min="10" max="11" width="9.83203125" bestFit="1" customWidth="1"/>
    <col min="12" max="12" width="13.83203125" style="3" customWidth="1"/>
    <col min="13" max="13" width="13.5" style="3" customWidth="1"/>
    <col min="14" max="14" width="14.5" customWidth="1"/>
    <col min="15" max="15" width="14" customWidth="1"/>
    <col min="16" max="16" width="13.33203125" customWidth="1"/>
    <col min="18" max="18" width="11" bestFit="1" customWidth="1"/>
    <col min="19" max="19" width="11.33203125" bestFit="1" customWidth="1"/>
    <col min="20" max="20" width="16" bestFit="1" customWidth="1"/>
    <col min="21" max="21" width="10.5" bestFit="1" customWidth="1"/>
  </cols>
  <sheetData>
    <row r="3" spans="1:21" x14ac:dyDescent="0.2">
      <c r="A3" s="114" t="s">
        <v>0</v>
      </c>
      <c r="B3" s="116" t="s">
        <v>6</v>
      </c>
      <c r="C3" s="116" t="s">
        <v>10</v>
      </c>
      <c r="D3" s="116"/>
      <c r="E3" s="117" t="s">
        <v>5</v>
      </c>
      <c r="F3" s="114" t="s">
        <v>1</v>
      </c>
      <c r="G3" s="122" t="s">
        <v>8</v>
      </c>
      <c r="H3" s="2"/>
      <c r="I3" s="37"/>
    </row>
    <row r="4" spans="1:21" ht="16" thickBot="1" x14ac:dyDescent="0.25">
      <c r="A4" s="115"/>
      <c r="B4" s="111"/>
      <c r="C4" s="4" t="s">
        <v>7</v>
      </c>
      <c r="D4" s="4" t="s">
        <v>9</v>
      </c>
      <c r="E4" s="118"/>
      <c r="F4" s="115"/>
      <c r="G4" s="123"/>
      <c r="H4" s="2"/>
      <c r="I4" s="37"/>
    </row>
    <row r="5" spans="1:21" x14ac:dyDescent="0.2">
      <c r="A5" s="30" t="s">
        <v>2</v>
      </c>
      <c r="B5" s="31" t="s">
        <v>7</v>
      </c>
      <c r="C5" s="32" t="s">
        <v>27</v>
      </c>
      <c r="D5" s="32"/>
      <c r="E5" s="30"/>
      <c r="F5" s="30">
        <v>6</v>
      </c>
      <c r="G5" s="33"/>
      <c r="H5" s="101" t="s">
        <v>36</v>
      </c>
      <c r="I5" s="102"/>
      <c r="J5" s="102"/>
      <c r="K5" s="103"/>
      <c r="M5" s="130" t="s">
        <v>36</v>
      </c>
      <c r="N5" s="131"/>
      <c r="O5" s="131"/>
      <c r="P5" s="132"/>
      <c r="R5" s="101" t="s">
        <v>72</v>
      </c>
      <c r="S5" s="102"/>
      <c r="T5" s="102"/>
      <c r="U5" s="103"/>
    </row>
    <row r="6" spans="1:21" x14ac:dyDescent="0.2">
      <c r="A6" t="s">
        <v>4</v>
      </c>
      <c r="B6" s="1" t="s">
        <v>7</v>
      </c>
      <c r="C6" s="1" t="s">
        <v>27</v>
      </c>
      <c r="F6">
        <v>15</v>
      </c>
      <c r="G6" s="3"/>
      <c r="H6" s="104" t="s">
        <v>35</v>
      </c>
      <c r="I6" s="105"/>
      <c r="J6" s="105"/>
      <c r="K6" s="106"/>
      <c r="M6" s="133" t="s">
        <v>49</v>
      </c>
      <c r="N6" s="134"/>
      <c r="O6" s="134"/>
      <c r="P6" s="135"/>
      <c r="R6" s="104" t="s">
        <v>67</v>
      </c>
      <c r="S6" s="105"/>
      <c r="T6" s="105"/>
      <c r="U6" s="106"/>
    </row>
    <row r="7" spans="1:21" x14ac:dyDescent="0.2">
      <c r="A7" t="s">
        <v>3</v>
      </c>
      <c r="B7" s="1" t="s">
        <v>7</v>
      </c>
      <c r="C7" s="1" t="s">
        <v>27</v>
      </c>
      <c r="F7">
        <v>5</v>
      </c>
      <c r="G7" s="3"/>
      <c r="H7" s="7"/>
      <c r="K7" s="8"/>
      <c r="M7" s="58"/>
      <c r="N7" s="59"/>
      <c r="O7" s="59"/>
      <c r="P7" s="60"/>
      <c r="R7" s="98">
        <v>100</v>
      </c>
      <c r="S7" s="99"/>
      <c r="T7" s="99"/>
      <c r="U7" s="100"/>
    </row>
    <row r="8" spans="1:21" x14ac:dyDescent="0.2">
      <c r="G8" s="3"/>
      <c r="H8" s="9" t="s">
        <v>39</v>
      </c>
      <c r="I8" s="1">
        <v>3.2</v>
      </c>
      <c r="J8" t="s">
        <v>40</v>
      </c>
      <c r="K8" s="8"/>
      <c r="M8" s="61" t="s">
        <v>50</v>
      </c>
      <c r="N8" s="62">
        <v>8.6999999999999993</v>
      </c>
      <c r="O8" s="63" t="s">
        <v>40</v>
      </c>
      <c r="P8" s="60"/>
      <c r="R8" s="9"/>
      <c r="S8" s="1"/>
      <c r="T8" s="3"/>
      <c r="U8" s="8"/>
    </row>
    <row r="9" spans="1:21" x14ac:dyDescent="0.2">
      <c r="A9" t="s">
        <v>18</v>
      </c>
      <c r="B9" s="1" t="s">
        <v>7</v>
      </c>
      <c r="C9" s="1" t="s">
        <v>28</v>
      </c>
      <c r="F9">
        <v>5</v>
      </c>
      <c r="G9" s="3"/>
      <c r="H9" s="9" t="s">
        <v>42</v>
      </c>
      <c r="I9" s="1">
        <v>76.8</v>
      </c>
      <c r="J9" t="s">
        <v>41</v>
      </c>
      <c r="K9" s="8"/>
      <c r="M9" s="61" t="s">
        <v>51</v>
      </c>
      <c r="N9" s="62">
        <v>208.8</v>
      </c>
      <c r="O9" s="63" t="s">
        <v>41</v>
      </c>
      <c r="P9" s="60"/>
      <c r="R9" s="9"/>
      <c r="S9" s="1"/>
      <c r="T9" s="3"/>
      <c r="U9" s="8"/>
    </row>
    <row r="10" spans="1:21" x14ac:dyDescent="0.2">
      <c r="A10" t="s">
        <v>19</v>
      </c>
      <c r="B10" s="1" t="s">
        <v>7</v>
      </c>
      <c r="C10" s="1" t="s">
        <v>29</v>
      </c>
      <c r="F10">
        <v>5</v>
      </c>
      <c r="G10" s="3"/>
      <c r="H10" s="10"/>
      <c r="I10" s="5">
        <v>64</v>
      </c>
      <c r="J10" s="11" t="s">
        <v>43</v>
      </c>
      <c r="K10" s="8"/>
      <c r="M10" s="64"/>
      <c r="N10" s="65">
        <v>31</v>
      </c>
      <c r="O10" s="66" t="s">
        <v>43</v>
      </c>
      <c r="P10" s="60"/>
      <c r="R10" s="10"/>
      <c r="S10" s="5">
        <v>100</v>
      </c>
      <c r="T10" s="11" t="s">
        <v>43</v>
      </c>
      <c r="U10" s="8"/>
    </row>
    <row r="11" spans="1:21" x14ac:dyDescent="0.2">
      <c r="G11" s="3"/>
      <c r="H11" s="10"/>
      <c r="I11" s="3"/>
      <c r="J11" s="3"/>
      <c r="K11" s="8"/>
      <c r="M11" s="64"/>
      <c r="N11" s="63"/>
      <c r="O11" s="63"/>
      <c r="P11" s="60"/>
      <c r="R11" s="10"/>
      <c r="S11" s="3"/>
      <c r="T11" s="3"/>
      <c r="U11" s="8"/>
    </row>
    <row r="12" spans="1:21" x14ac:dyDescent="0.2">
      <c r="A12" t="s">
        <v>21</v>
      </c>
      <c r="B12" s="1" t="s">
        <v>7</v>
      </c>
      <c r="C12" s="1" t="s">
        <v>7</v>
      </c>
      <c r="E12">
        <v>2</v>
      </c>
      <c r="F12">
        <v>3.2</v>
      </c>
      <c r="G12" s="3"/>
      <c r="H12" s="12" t="s">
        <v>44</v>
      </c>
      <c r="I12" s="6" t="s">
        <v>45</v>
      </c>
      <c r="J12" s="6" t="s">
        <v>46</v>
      </c>
      <c r="K12" s="13" t="s">
        <v>47</v>
      </c>
      <c r="M12" s="57" t="s">
        <v>44</v>
      </c>
      <c r="N12" s="67" t="s">
        <v>45</v>
      </c>
      <c r="O12" s="67" t="s">
        <v>46</v>
      </c>
      <c r="P12" s="68" t="s">
        <v>47</v>
      </c>
      <c r="R12" s="12" t="s">
        <v>44</v>
      </c>
      <c r="S12" s="6" t="s">
        <v>45</v>
      </c>
      <c r="T12" s="6" t="s">
        <v>46</v>
      </c>
      <c r="U12" s="13" t="s">
        <v>47</v>
      </c>
    </row>
    <row r="13" spans="1:21" x14ac:dyDescent="0.2">
      <c r="A13" t="s">
        <v>22</v>
      </c>
      <c r="B13" s="1" t="s">
        <v>7</v>
      </c>
      <c r="C13" s="1" t="s">
        <v>30</v>
      </c>
      <c r="E13">
        <v>2</v>
      </c>
      <c r="F13">
        <v>11</v>
      </c>
      <c r="G13" s="3"/>
      <c r="H13" s="14">
        <v>0.8</v>
      </c>
      <c r="I13" s="15">
        <v>0.2</v>
      </c>
      <c r="J13" s="16">
        <f>I$10*I13</f>
        <v>12.8</v>
      </c>
      <c r="K13" s="17">
        <v>12.6</v>
      </c>
      <c r="M13" s="69">
        <v>0.8</v>
      </c>
      <c r="N13" s="70">
        <v>0.2</v>
      </c>
      <c r="O13" s="62">
        <f>N$10*N13</f>
        <v>6.2</v>
      </c>
      <c r="P13" s="71">
        <v>12.6</v>
      </c>
      <c r="R13" s="14">
        <v>0.8</v>
      </c>
      <c r="S13" s="15">
        <v>0.2</v>
      </c>
      <c r="T13" s="16">
        <f>S$10*S13</f>
        <v>20</v>
      </c>
      <c r="U13" s="17">
        <v>12.6</v>
      </c>
    </row>
    <row r="14" spans="1:21" x14ac:dyDescent="0.2">
      <c r="A14" t="s">
        <v>23</v>
      </c>
      <c r="B14" s="1" t="s">
        <v>7</v>
      </c>
      <c r="C14" s="1" t="s">
        <v>30</v>
      </c>
      <c r="E14">
        <v>2</v>
      </c>
      <c r="F14">
        <v>11</v>
      </c>
      <c r="G14" s="3"/>
      <c r="H14" s="18">
        <v>0.75</v>
      </c>
      <c r="I14" s="19">
        <v>0.25</v>
      </c>
      <c r="J14" s="20">
        <f>I$10*I14</f>
        <v>16</v>
      </c>
      <c r="K14" s="21">
        <v>12.53</v>
      </c>
      <c r="M14" s="69">
        <v>0.75</v>
      </c>
      <c r="N14" s="70">
        <v>0.25</v>
      </c>
      <c r="O14" s="62">
        <f>N$10*N14</f>
        <v>7.75</v>
      </c>
      <c r="P14" s="71">
        <v>12.53</v>
      </c>
      <c r="R14" s="18">
        <v>0.75</v>
      </c>
      <c r="S14" s="19">
        <v>0.25</v>
      </c>
      <c r="T14" s="20">
        <f>S$10*S14</f>
        <v>25</v>
      </c>
      <c r="U14" s="21">
        <v>12.53</v>
      </c>
    </row>
    <row r="15" spans="1:21" x14ac:dyDescent="0.2">
      <c r="A15" t="s">
        <v>64</v>
      </c>
      <c r="B15" s="1" t="s">
        <v>7</v>
      </c>
      <c r="C15" s="1" t="s">
        <v>30</v>
      </c>
      <c r="E15">
        <v>2</v>
      </c>
      <c r="F15">
        <v>3</v>
      </c>
      <c r="G15" t="s">
        <v>65</v>
      </c>
      <c r="H15" s="39">
        <v>0.7</v>
      </c>
      <c r="I15" s="40">
        <v>0.3</v>
      </c>
      <c r="J15" s="41">
        <f>I$10*I15</f>
        <v>19.2</v>
      </c>
      <c r="K15" s="42">
        <v>12.47</v>
      </c>
      <c r="L15" s="2"/>
      <c r="M15" s="72">
        <v>0.7</v>
      </c>
      <c r="N15" s="73">
        <v>0.3</v>
      </c>
      <c r="O15" s="74">
        <f>N$10*N15</f>
        <v>9.2999999999999989</v>
      </c>
      <c r="P15" s="75">
        <v>12.47</v>
      </c>
      <c r="R15" s="39">
        <v>0.7</v>
      </c>
      <c r="S15" s="40">
        <v>0.3</v>
      </c>
      <c r="T15" s="41">
        <f>S$10*S15</f>
        <v>30</v>
      </c>
      <c r="U15" s="42">
        <v>12.47</v>
      </c>
    </row>
    <row r="16" spans="1:21" x14ac:dyDescent="0.2">
      <c r="A16" t="s">
        <v>24</v>
      </c>
      <c r="B16" s="1" t="s">
        <v>7</v>
      </c>
      <c r="C16" s="1" t="s">
        <v>30</v>
      </c>
      <c r="E16">
        <v>2</v>
      </c>
      <c r="F16">
        <v>3</v>
      </c>
      <c r="G16" s="3" t="s">
        <v>63</v>
      </c>
      <c r="H16" s="22">
        <v>0.5</v>
      </c>
      <c r="I16" s="23">
        <v>0.5</v>
      </c>
      <c r="J16" s="24">
        <f>I$10*I16</f>
        <v>32</v>
      </c>
      <c r="K16" s="25">
        <v>12.2</v>
      </c>
      <c r="M16" s="69">
        <v>0.5</v>
      </c>
      <c r="N16" s="70">
        <v>0.5</v>
      </c>
      <c r="O16" s="62">
        <f>N$10*N16</f>
        <v>15.5</v>
      </c>
      <c r="P16" s="71">
        <v>12.2</v>
      </c>
      <c r="R16" s="22">
        <v>0.5</v>
      </c>
      <c r="S16" s="23">
        <v>0.5</v>
      </c>
      <c r="T16" s="24">
        <f>S$10*S16</f>
        <v>50</v>
      </c>
      <c r="U16" s="25">
        <v>12.2</v>
      </c>
    </row>
    <row r="17" spans="1:21" x14ac:dyDescent="0.2">
      <c r="A17" t="s">
        <v>25</v>
      </c>
      <c r="B17" s="1" t="s">
        <v>7</v>
      </c>
      <c r="C17" s="1" t="s">
        <v>30</v>
      </c>
      <c r="E17">
        <v>3</v>
      </c>
      <c r="F17">
        <v>4.5</v>
      </c>
      <c r="G17" s="3" t="s">
        <v>63</v>
      </c>
      <c r="H17" s="26">
        <v>0.3</v>
      </c>
      <c r="I17" s="27">
        <v>0.7</v>
      </c>
      <c r="J17" s="28">
        <f>I$10*I17</f>
        <v>44.8</v>
      </c>
      <c r="K17" s="29">
        <v>11.91</v>
      </c>
      <c r="M17" s="76">
        <v>0.3</v>
      </c>
      <c r="N17" s="77">
        <v>0.7</v>
      </c>
      <c r="O17" s="62">
        <f>N$10*N17</f>
        <v>21.7</v>
      </c>
      <c r="P17" s="78">
        <v>11.91</v>
      </c>
      <c r="R17" s="26">
        <v>0.3</v>
      </c>
      <c r="S17" s="27">
        <v>0.7</v>
      </c>
      <c r="T17" s="38">
        <f>S$10*S17</f>
        <v>70</v>
      </c>
      <c r="U17" s="29">
        <v>11.91</v>
      </c>
    </row>
    <row r="18" spans="1:21" x14ac:dyDescent="0.2">
      <c r="A18" t="s">
        <v>26</v>
      </c>
      <c r="B18" s="1" t="s">
        <v>9</v>
      </c>
      <c r="D18" s="1" t="s">
        <v>30</v>
      </c>
      <c r="E18">
        <v>4</v>
      </c>
      <c r="F18">
        <v>1.6</v>
      </c>
      <c r="G18" s="3" t="s">
        <v>31</v>
      </c>
      <c r="H18" s="3"/>
      <c r="I18" s="3"/>
    </row>
    <row r="19" spans="1:21" x14ac:dyDescent="0.2">
      <c r="A19" t="s">
        <v>26</v>
      </c>
      <c r="B19" s="1" t="s">
        <v>7</v>
      </c>
      <c r="C19" s="1" t="s">
        <v>30</v>
      </c>
      <c r="E19">
        <v>4</v>
      </c>
      <c r="F19">
        <v>1.6</v>
      </c>
      <c r="G19" s="3" t="s">
        <v>32</v>
      </c>
      <c r="H19" s="3"/>
      <c r="I19" s="3"/>
      <c r="M19"/>
    </row>
    <row r="20" spans="1:21" x14ac:dyDescent="0.2">
      <c r="G20" s="3"/>
      <c r="H20" s="3"/>
      <c r="I20" s="3"/>
      <c r="M20"/>
      <c r="R20" s="101" t="s">
        <v>72</v>
      </c>
      <c r="S20" s="102"/>
      <c r="T20" s="102"/>
      <c r="U20" s="103"/>
    </row>
    <row r="21" spans="1:21" x14ac:dyDescent="0.2">
      <c r="A21" t="s">
        <v>20</v>
      </c>
      <c r="B21" s="1" t="s">
        <v>7</v>
      </c>
      <c r="C21" s="1" t="s">
        <v>33</v>
      </c>
      <c r="F21">
        <v>50</v>
      </c>
      <c r="G21" s="3" t="s">
        <v>48</v>
      </c>
      <c r="H21" s="3"/>
      <c r="I21" s="3"/>
      <c r="M21"/>
      <c r="R21" s="104" t="s">
        <v>70</v>
      </c>
      <c r="S21" s="105"/>
      <c r="T21" s="105"/>
      <c r="U21" s="106"/>
    </row>
    <row r="22" spans="1:21" x14ac:dyDescent="0.2">
      <c r="R22" s="98">
        <f>I10+S10</f>
        <v>164</v>
      </c>
      <c r="S22" s="99"/>
      <c r="T22" s="99"/>
      <c r="U22" s="100"/>
    </row>
    <row r="23" spans="1:21" x14ac:dyDescent="0.2">
      <c r="F23" s="107" t="s">
        <v>85</v>
      </c>
      <c r="G23" s="112" t="s">
        <v>17</v>
      </c>
      <c r="H23" s="105" t="s">
        <v>15</v>
      </c>
      <c r="I23" s="109" t="s">
        <v>53</v>
      </c>
      <c r="J23" s="105" t="s">
        <v>14</v>
      </c>
      <c r="K23" s="105" t="s">
        <v>16</v>
      </c>
      <c r="L23" s="109" t="s">
        <v>57</v>
      </c>
      <c r="M23" s="109" t="s">
        <v>38</v>
      </c>
      <c r="N23" s="109" t="s">
        <v>58</v>
      </c>
      <c r="O23" s="109" t="s">
        <v>37</v>
      </c>
      <c r="R23" s="9" t="s">
        <v>68</v>
      </c>
      <c r="S23" s="1">
        <f>R22/U23</f>
        <v>8.1999999999999993</v>
      </c>
      <c r="T23" s="3" t="s">
        <v>40</v>
      </c>
      <c r="U23" s="8">
        <v>20</v>
      </c>
    </row>
    <row r="24" spans="1:21" ht="16" thickBot="1" x14ac:dyDescent="0.25">
      <c r="A24" s="34"/>
      <c r="B24" s="35"/>
      <c r="C24" s="35"/>
      <c r="D24" s="35"/>
      <c r="E24" s="34"/>
      <c r="F24" s="108"/>
      <c r="G24" s="113"/>
      <c r="H24" s="111"/>
      <c r="I24" s="110"/>
      <c r="J24" s="111"/>
      <c r="K24" s="111"/>
      <c r="L24" s="110"/>
      <c r="M24" s="110"/>
      <c r="N24" s="110"/>
      <c r="O24" s="110"/>
      <c r="R24" s="9" t="s">
        <v>69</v>
      </c>
      <c r="S24" s="1">
        <f>S23*U24</f>
        <v>196.79999999999998</v>
      </c>
      <c r="T24" s="3" t="s">
        <v>41</v>
      </c>
      <c r="U24" s="8">
        <v>24</v>
      </c>
    </row>
    <row r="25" spans="1:21" x14ac:dyDescent="0.2">
      <c r="A25" t="s">
        <v>11</v>
      </c>
      <c r="B25" s="1" t="s">
        <v>9</v>
      </c>
      <c r="D25" s="1" t="s">
        <v>30</v>
      </c>
      <c r="E25" s="1">
        <v>1</v>
      </c>
      <c r="F25" s="1">
        <v>2.5</v>
      </c>
      <c r="G25" s="36">
        <v>0.7</v>
      </c>
      <c r="H25" s="1">
        <f t="shared" ref="H25:H30" si="0">F25*G25</f>
        <v>1.75</v>
      </c>
      <c r="I25" s="1">
        <v>24</v>
      </c>
      <c r="J25" s="1">
        <f>H25*I25</f>
        <v>42</v>
      </c>
      <c r="K25" s="1">
        <f>J25*3</f>
        <v>126</v>
      </c>
      <c r="L25" s="56">
        <f>J$13/J25</f>
        <v>0.30476190476190479</v>
      </c>
      <c r="M25" s="56">
        <f>J$14/J25</f>
        <v>0.38095238095238093</v>
      </c>
      <c r="N25" s="56">
        <f>J$15/J25</f>
        <v>0.45714285714285713</v>
      </c>
      <c r="O25" s="56">
        <f>J$17/J25</f>
        <v>1.0666666666666667</v>
      </c>
      <c r="R25" s="10"/>
      <c r="S25" s="5">
        <v>164</v>
      </c>
      <c r="T25" s="11" t="s">
        <v>43</v>
      </c>
      <c r="U25" s="8"/>
    </row>
    <row r="26" spans="1:21" x14ac:dyDescent="0.2">
      <c r="A26" t="s">
        <v>76</v>
      </c>
      <c r="B26" s="1" t="s">
        <v>9</v>
      </c>
      <c r="D26" s="1" t="s">
        <v>30</v>
      </c>
      <c r="E26" s="1">
        <v>1</v>
      </c>
      <c r="F26" s="1">
        <v>5</v>
      </c>
      <c r="G26" s="36">
        <v>1</v>
      </c>
      <c r="H26" s="1">
        <f t="shared" si="0"/>
        <v>5</v>
      </c>
      <c r="I26" s="1">
        <v>5.0000000000000001E-3</v>
      </c>
      <c r="J26" s="1">
        <f t="shared" ref="J26:J30" si="1">H26*I26</f>
        <v>2.5000000000000001E-2</v>
      </c>
      <c r="K26" s="1">
        <f t="shared" ref="K26:K30" si="2">J26*3</f>
        <v>7.5000000000000011E-2</v>
      </c>
      <c r="L26" s="1">
        <f t="shared" ref="L26:L30" si="3">J$13/J26</f>
        <v>512</v>
      </c>
      <c r="M26" s="1">
        <f t="shared" ref="M26:M30" si="4">J$14/J26</f>
        <v>640</v>
      </c>
      <c r="N26" s="1">
        <f t="shared" ref="N26:N30" si="5">J$15/J26</f>
        <v>767.99999999999989</v>
      </c>
      <c r="O26" s="1">
        <f t="shared" ref="O26:O30" si="6">J$17/J26</f>
        <v>1791.9999999999998</v>
      </c>
      <c r="R26" s="10"/>
      <c r="S26" s="3"/>
      <c r="T26" s="3"/>
      <c r="U26" s="8"/>
    </row>
    <row r="27" spans="1:21" x14ac:dyDescent="0.2">
      <c r="A27" t="s">
        <v>77</v>
      </c>
      <c r="B27" s="1" t="s">
        <v>9</v>
      </c>
      <c r="D27" s="1" t="s">
        <v>30</v>
      </c>
      <c r="E27" s="1">
        <v>1</v>
      </c>
      <c r="F27" s="1">
        <v>3</v>
      </c>
      <c r="G27" s="36">
        <v>1</v>
      </c>
      <c r="H27" s="1">
        <f t="shared" si="0"/>
        <v>3</v>
      </c>
      <c r="I27" s="1">
        <v>8</v>
      </c>
      <c r="J27" s="1">
        <f t="shared" si="1"/>
        <v>24</v>
      </c>
      <c r="K27" s="1">
        <f t="shared" si="2"/>
        <v>72</v>
      </c>
      <c r="L27" s="1">
        <f t="shared" si="3"/>
        <v>0.53333333333333333</v>
      </c>
      <c r="M27" s="1">
        <f t="shared" si="4"/>
        <v>0.66666666666666663</v>
      </c>
      <c r="N27" s="1">
        <f t="shared" si="5"/>
        <v>0.79999999999999993</v>
      </c>
      <c r="O27" s="1">
        <f t="shared" si="6"/>
        <v>1.8666666666666665</v>
      </c>
      <c r="R27" s="12" t="s">
        <v>44</v>
      </c>
      <c r="S27" s="6" t="s">
        <v>45</v>
      </c>
      <c r="T27" s="6" t="s">
        <v>46</v>
      </c>
      <c r="U27" s="13" t="s">
        <v>47</v>
      </c>
    </row>
    <row r="28" spans="1:21" x14ac:dyDescent="0.2">
      <c r="A28" t="s">
        <v>52</v>
      </c>
      <c r="B28" s="1" t="s">
        <v>9</v>
      </c>
      <c r="D28" s="1" t="s">
        <v>30</v>
      </c>
      <c r="E28" s="1">
        <v>1</v>
      </c>
      <c r="F28" s="1">
        <v>3</v>
      </c>
      <c r="G28" s="36">
        <v>1</v>
      </c>
      <c r="H28" s="1">
        <f t="shared" si="0"/>
        <v>3</v>
      </c>
      <c r="I28" s="1">
        <v>0.02</v>
      </c>
      <c r="J28" s="1">
        <f t="shared" si="1"/>
        <v>0.06</v>
      </c>
      <c r="K28" s="1">
        <f t="shared" si="2"/>
        <v>0.18</v>
      </c>
      <c r="L28" s="1">
        <f t="shared" si="3"/>
        <v>213.33333333333334</v>
      </c>
      <c r="M28" s="1">
        <f t="shared" si="4"/>
        <v>266.66666666666669</v>
      </c>
      <c r="N28" s="1">
        <f t="shared" si="5"/>
        <v>320</v>
      </c>
      <c r="O28" s="1">
        <f t="shared" si="6"/>
        <v>746.66666666666663</v>
      </c>
      <c r="R28" s="14">
        <v>0.8</v>
      </c>
      <c r="S28" s="15">
        <v>0.2</v>
      </c>
      <c r="T28" s="16">
        <f>S$25*S28</f>
        <v>32.800000000000004</v>
      </c>
      <c r="U28" s="17">
        <v>12.6</v>
      </c>
    </row>
    <row r="29" spans="1:21" x14ac:dyDescent="0.2">
      <c r="A29" t="s">
        <v>13</v>
      </c>
      <c r="B29" s="1" t="s">
        <v>9</v>
      </c>
      <c r="D29" s="1" t="s">
        <v>30</v>
      </c>
      <c r="E29" s="1">
        <v>1</v>
      </c>
      <c r="F29" s="1">
        <v>5</v>
      </c>
      <c r="G29" s="36">
        <v>1</v>
      </c>
      <c r="H29" s="1">
        <f t="shared" si="0"/>
        <v>5</v>
      </c>
      <c r="I29" s="1">
        <v>0.5</v>
      </c>
      <c r="J29" s="1">
        <f t="shared" si="1"/>
        <v>2.5</v>
      </c>
      <c r="K29" s="1">
        <f t="shared" si="2"/>
        <v>7.5</v>
      </c>
      <c r="L29" s="1">
        <f t="shared" si="3"/>
        <v>5.12</v>
      </c>
      <c r="M29" s="1">
        <f t="shared" si="4"/>
        <v>6.4</v>
      </c>
      <c r="N29" s="1">
        <f t="shared" si="5"/>
        <v>7.68</v>
      </c>
      <c r="O29" s="1">
        <f t="shared" si="6"/>
        <v>17.919999999999998</v>
      </c>
      <c r="R29" s="18">
        <v>0.75</v>
      </c>
      <c r="S29" s="19">
        <v>0.25</v>
      </c>
      <c r="T29" s="20">
        <f t="shared" ref="T29:T32" si="7">S$25*S29</f>
        <v>41</v>
      </c>
      <c r="U29" s="21">
        <v>12.53</v>
      </c>
    </row>
    <row r="30" spans="1:21" x14ac:dyDescent="0.2">
      <c r="A30" t="s">
        <v>34</v>
      </c>
      <c r="B30" s="1" t="s">
        <v>9</v>
      </c>
      <c r="D30" s="1" t="s">
        <v>30</v>
      </c>
      <c r="E30" s="1">
        <v>1</v>
      </c>
      <c r="F30" s="1">
        <v>5</v>
      </c>
      <c r="G30" s="36">
        <v>1</v>
      </c>
      <c r="H30" s="1">
        <f t="shared" si="0"/>
        <v>5</v>
      </c>
      <c r="I30" s="1">
        <v>0.5</v>
      </c>
      <c r="J30" s="1">
        <f t="shared" si="1"/>
        <v>2.5</v>
      </c>
      <c r="K30" s="1">
        <f t="shared" si="2"/>
        <v>7.5</v>
      </c>
      <c r="L30" s="1">
        <f t="shared" si="3"/>
        <v>5.12</v>
      </c>
      <c r="M30" s="1">
        <f t="shared" si="4"/>
        <v>6.4</v>
      </c>
      <c r="N30" s="1">
        <f t="shared" si="5"/>
        <v>7.68</v>
      </c>
      <c r="O30" s="1">
        <f t="shared" si="6"/>
        <v>17.919999999999998</v>
      </c>
      <c r="R30" s="39">
        <v>0.7</v>
      </c>
      <c r="S30" s="40">
        <v>0.3</v>
      </c>
      <c r="T30" s="83">
        <f t="shared" si="7"/>
        <v>49.199999999999996</v>
      </c>
      <c r="U30" s="42">
        <v>12.47</v>
      </c>
    </row>
    <row r="31" spans="1:21" x14ac:dyDescent="0.2">
      <c r="L31" s="1"/>
      <c r="M31" s="1"/>
      <c r="N31" s="1"/>
      <c r="O31" s="1"/>
      <c r="R31" s="22">
        <v>0.5</v>
      </c>
      <c r="S31" s="23">
        <v>0.5</v>
      </c>
      <c r="T31" s="24">
        <f t="shared" si="7"/>
        <v>82</v>
      </c>
      <c r="U31" s="25">
        <v>12.2</v>
      </c>
    </row>
    <row r="32" spans="1:21" x14ac:dyDescent="0.2">
      <c r="A32" t="s">
        <v>12</v>
      </c>
      <c r="B32" s="1" t="s">
        <v>9</v>
      </c>
      <c r="D32" s="1" t="s">
        <v>30</v>
      </c>
      <c r="E32" s="1">
        <v>1</v>
      </c>
      <c r="F32" s="1">
        <v>70</v>
      </c>
      <c r="G32" s="36">
        <v>1</v>
      </c>
      <c r="H32" s="1">
        <f>F32*G32</f>
        <v>70</v>
      </c>
      <c r="I32" s="1"/>
      <c r="J32" s="1"/>
      <c r="K32" s="1"/>
      <c r="L32" s="1"/>
      <c r="M32" s="1"/>
      <c r="N32" s="1"/>
      <c r="O32" s="1"/>
      <c r="R32" s="26">
        <v>0.3</v>
      </c>
      <c r="S32" s="27">
        <v>0.7</v>
      </c>
      <c r="T32" s="28">
        <f t="shared" si="7"/>
        <v>114.8</v>
      </c>
      <c r="U32" s="29">
        <v>11.91</v>
      </c>
    </row>
    <row r="33" spans="1:21" x14ac:dyDescent="0.2">
      <c r="A33" t="s">
        <v>73</v>
      </c>
      <c r="B33" s="1" t="s">
        <v>9</v>
      </c>
      <c r="D33" s="119" t="s">
        <v>75</v>
      </c>
      <c r="E33" s="1">
        <v>1</v>
      </c>
      <c r="F33" s="1">
        <v>35</v>
      </c>
      <c r="G33" s="36" t="s">
        <v>74</v>
      </c>
      <c r="H33" s="1">
        <v>35</v>
      </c>
      <c r="I33" s="1"/>
      <c r="J33" s="1"/>
      <c r="K33" s="1"/>
      <c r="L33" s="1"/>
      <c r="M33" s="1"/>
      <c r="N33" s="1"/>
      <c r="O33" s="1"/>
      <c r="R33" s="90"/>
      <c r="S33" s="36"/>
      <c r="T33" s="1"/>
      <c r="U33" s="1"/>
    </row>
    <row r="34" spans="1:21" x14ac:dyDescent="0.2">
      <c r="D34" s="119"/>
    </row>
    <row r="35" spans="1:21" ht="16" thickBot="1" x14ac:dyDescent="0.25">
      <c r="F35" s="43"/>
      <c r="G35" s="44"/>
      <c r="H35" s="45" t="s">
        <v>54</v>
      </c>
      <c r="I35" s="45" t="s">
        <v>14</v>
      </c>
      <c r="J35" s="45" t="s">
        <v>16</v>
      </c>
      <c r="K35" s="45" t="s">
        <v>59</v>
      </c>
      <c r="L35" s="4" t="s">
        <v>60</v>
      </c>
      <c r="M35" s="4" t="s">
        <v>61</v>
      </c>
      <c r="N35" s="46" t="s">
        <v>62</v>
      </c>
      <c r="O35" s="46" t="s">
        <v>81</v>
      </c>
      <c r="R35" s="101" t="s">
        <v>80</v>
      </c>
      <c r="S35" s="102"/>
      <c r="T35" s="102"/>
      <c r="U35" s="103"/>
    </row>
    <row r="36" spans="1:21" x14ac:dyDescent="0.2">
      <c r="F36" s="126" t="s">
        <v>55</v>
      </c>
      <c r="G36" s="127"/>
      <c r="H36" s="1">
        <f>SUM(H25:H31)</f>
        <v>22.75</v>
      </c>
      <c r="I36" s="1">
        <f>SUM(J25:J31)</f>
        <v>71.085000000000008</v>
      </c>
      <c r="J36" s="1">
        <f>SUM(K25:K31)</f>
        <v>213.255</v>
      </c>
      <c r="K36" s="48">
        <f>J13/I36</f>
        <v>0.1800661180277133</v>
      </c>
      <c r="L36" s="49">
        <f>J14/I36</f>
        <v>0.22508264753464161</v>
      </c>
      <c r="M36" s="50">
        <f>J15/I36</f>
        <v>0.27009917704156994</v>
      </c>
      <c r="N36" s="51">
        <f>J16/I36</f>
        <v>0.45016529506928321</v>
      </c>
      <c r="R36" s="104" t="s">
        <v>78</v>
      </c>
      <c r="S36" s="105"/>
      <c r="T36" s="105"/>
      <c r="U36" s="106"/>
    </row>
    <row r="37" spans="1:21" x14ac:dyDescent="0.2">
      <c r="F37" s="128" t="s">
        <v>56</v>
      </c>
      <c r="G37" s="129"/>
      <c r="H37" s="79">
        <f>SUM(H25:H31)</f>
        <v>22.75</v>
      </c>
      <c r="I37" s="79">
        <f>SUM(J25:J31)</f>
        <v>71.085000000000008</v>
      </c>
      <c r="J37" s="79">
        <f>SUM(K25:K31)</f>
        <v>213.255</v>
      </c>
      <c r="K37" s="80">
        <f>O13/I37</f>
        <v>8.7219525919673621E-2</v>
      </c>
      <c r="L37" s="81">
        <f>O14/I37</f>
        <v>0.10902440739959203</v>
      </c>
      <c r="M37" s="81">
        <f>O15/I37</f>
        <v>0.13082928887951042</v>
      </c>
      <c r="N37" s="82">
        <f>O16/I37</f>
        <v>0.21804881479918406</v>
      </c>
      <c r="R37" s="98">
        <v>85</v>
      </c>
      <c r="S37" s="99"/>
      <c r="T37" s="99"/>
      <c r="U37" s="100"/>
    </row>
    <row r="38" spans="1:21" x14ac:dyDescent="0.2">
      <c r="F38" s="124" t="s">
        <v>66</v>
      </c>
      <c r="G38" s="125"/>
      <c r="H38" s="88">
        <f>SUM(H25:H31)</f>
        <v>22.75</v>
      </c>
      <c r="I38" s="31">
        <f>SUM(J25:J31)</f>
        <v>71.085000000000008</v>
      </c>
      <c r="J38" s="31">
        <f>SUM(K25:K31)</f>
        <v>213.255</v>
      </c>
      <c r="K38" s="84">
        <f>T13/I38</f>
        <v>0.281353309418302</v>
      </c>
      <c r="L38" s="85">
        <f>T14/I38</f>
        <v>0.35169163677287751</v>
      </c>
      <c r="M38" s="86">
        <f>T15/I38</f>
        <v>0.42202996412745303</v>
      </c>
      <c r="N38" s="87">
        <f>T16/I38</f>
        <v>0.70338327354575503</v>
      </c>
      <c r="R38" s="9" t="s">
        <v>68</v>
      </c>
      <c r="S38" s="1">
        <f>R37/U38</f>
        <v>4.25</v>
      </c>
      <c r="T38" s="3" t="s">
        <v>40</v>
      </c>
      <c r="U38" s="8">
        <v>20</v>
      </c>
    </row>
    <row r="39" spans="1:21" x14ac:dyDescent="0.2">
      <c r="F39" s="120" t="s">
        <v>71</v>
      </c>
      <c r="G39" s="121"/>
      <c r="H39" s="89">
        <f>SUM(H25:H31)</f>
        <v>22.75</v>
      </c>
      <c r="I39" s="47">
        <f>SUM(J25:J31)</f>
        <v>71.085000000000008</v>
      </c>
      <c r="J39" s="47">
        <f>SUM(K25:K31)</f>
        <v>213.255</v>
      </c>
      <c r="K39" s="52">
        <f>T28/I39</f>
        <v>0.46141942744601533</v>
      </c>
      <c r="L39" s="53">
        <f>T29/I39</f>
        <v>0.57677428430751909</v>
      </c>
      <c r="M39" s="54">
        <f>T30/I39</f>
        <v>0.69212914116902291</v>
      </c>
      <c r="N39" s="55">
        <f>T31/I39</f>
        <v>1.1535485686150382</v>
      </c>
      <c r="R39" s="9" t="s">
        <v>69</v>
      </c>
      <c r="S39" s="1">
        <f>S38*U39</f>
        <v>102</v>
      </c>
      <c r="T39" s="3" t="s">
        <v>41</v>
      </c>
      <c r="U39" s="8">
        <v>24</v>
      </c>
    </row>
    <row r="40" spans="1:21" x14ac:dyDescent="0.2">
      <c r="F40" t="s">
        <v>79</v>
      </c>
      <c r="H40" s="89">
        <f>SUM(H25:H31)</f>
        <v>22.75</v>
      </c>
      <c r="I40" s="47">
        <f>SUM(J25:J31)</f>
        <v>71.085000000000008</v>
      </c>
      <c r="J40" s="47">
        <f>SUM(K25:K31)</f>
        <v>213.255</v>
      </c>
      <c r="K40" s="52">
        <f>T43/I40</f>
        <v>0.2391503130055567</v>
      </c>
      <c r="L40" s="53">
        <f>T44/I40</f>
        <v>0.29893789125694586</v>
      </c>
      <c r="M40" s="54">
        <f>T45/I40</f>
        <v>0.35872546950833506</v>
      </c>
      <c r="N40" s="55">
        <f>T46/I40</f>
        <v>0.59787578251389173</v>
      </c>
      <c r="R40" s="10"/>
      <c r="S40" s="5">
        <v>85</v>
      </c>
      <c r="T40" s="11" t="s">
        <v>43</v>
      </c>
      <c r="U40" s="8"/>
    </row>
    <row r="41" spans="1:21" x14ac:dyDescent="0.2">
      <c r="F41" t="s">
        <v>84</v>
      </c>
      <c r="H41" s="89">
        <f>SUM(H25:H31)</f>
        <v>22.75</v>
      </c>
      <c r="I41" s="47">
        <f>SUM(J25:J31)</f>
        <v>71.085000000000008</v>
      </c>
      <c r="J41" s="47">
        <f>SUM(K25:K31)</f>
        <v>213.255</v>
      </c>
      <c r="K41" s="52">
        <f>T57/I41</f>
        <v>0.562706618836604</v>
      </c>
      <c r="L41" s="91">
        <f>T58/I41</f>
        <v>0.70338327354575503</v>
      </c>
      <c r="M41" s="53">
        <f>T59/I41</f>
        <v>0.84405992825490606</v>
      </c>
      <c r="N41" s="93">
        <f>T60/I41</f>
        <v>1.4067665470915101</v>
      </c>
      <c r="O41" s="92">
        <f>T61/I41</f>
        <v>1.9694731659281139</v>
      </c>
      <c r="R41" s="10"/>
      <c r="S41" s="3"/>
      <c r="T41" s="3"/>
      <c r="U41" s="8"/>
    </row>
    <row r="42" spans="1:21" x14ac:dyDescent="0.2">
      <c r="R42" s="12" t="s">
        <v>44</v>
      </c>
      <c r="S42" s="6" t="s">
        <v>45</v>
      </c>
      <c r="T42" s="6" t="s">
        <v>46</v>
      </c>
      <c r="U42" s="13" t="s">
        <v>47</v>
      </c>
    </row>
    <row r="43" spans="1:21" x14ac:dyDescent="0.2">
      <c r="R43" s="14">
        <v>0.8</v>
      </c>
      <c r="S43" s="15">
        <v>0.2</v>
      </c>
      <c r="T43" s="16">
        <f>S$40*S43</f>
        <v>17</v>
      </c>
      <c r="U43" s="17">
        <v>12.6</v>
      </c>
    </row>
    <row r="44" spans="1:21" x14ac:dyDescent="0.2">
      <c r="L44"/>
      <c r="M44"/>
      <c r="N44" s="3"/>
      <c r="R44" s="18">
        <v>0.75</v>
      </c>
      <c r="S44" s="19">
        <v>0.25</v>
      </c>
      <c r="T44" s="20">
        <f>S$40*S44</f>
        <v>21.25</v>
      </c>
      <c r="U44" s="21">
        <v>12.53</v>
      </c>
    </row>
    <row r="45" spans="1:21" x14ac:dyDescent="0.2">
      <c r="L45"/>
      <c r="M45"/>
      <c r="N45" s="3"/>
      <c r="R45" s="39">
        <v>0.7</v>
      </c>
      <c r="S45" s="40">
        <v>0.3</v>
      </c>
      <c r="T45" s="83">
        <f>S$40*S45</f>
        <v>25.5</v>
      </c>
      <c r="U45" s="42">
        <v>12.47</v>
      </c>
    </row>
    <row r="46" spans="1:21" x14ac:dyDescent="0.2">
      <c r="L46"/>
      <c r="M46"/>
      <c r="N46" s="3"/>
      <c r="R46" s="22">
        <v>0.5</v>
      </c>
      <c r="S46" s="23">
        <v>0.5</v>
      </c>
      <c r="T46" s="24">
        <f>S$40*S46</f>
        <v>42.5</v>
      </c>
      <c r="U46" s="25">
        <v>12.2</v>
      </c>
    </row>
    <row r="47" spans="1:21" x14ac:dyDescent="0.2">
      <c r="L47"/>
      <c r="M47"/>
      <c r="N47" s="3"/>
      <c r="R47" s="26">
        <v>0.3</v>
      </c>
      <c r="S47" s="27">
        <v>0.7</v>
      </c>
      <c r="T47" s="28">
        <f>S$40*S47</f>
        <v>59.499999999999993</v>
      </c>
      <c r="U47" s="29">
        <v>11.91</v>
      </c>
    </row>
    <row r="48" spans="1:21" x14ac:dyDescent="0.2">
      <c r="L48"/>
      <c r="M48"/>
      <c r="N48" s="3"/>
    </row>
    <row r="49" spans="12:21" x14ac:dyDescent="0.2">
      <c r="L49"/>
      <c r="M49"/>
      <c r="N49" s="3"/>
      <c r="R49" s="101" t="s">
        <v>82</v>
      </c>
      <c r="S49" s="102"/>
      <c r="T49" s="102"/>
      <c r="U49" s="103"/>
    </row>
    <row r="50" spans="12:21" x14ac:dyDescent="0.2">
      <c r="L50"/>
      <c r="M50"/>
      <c r="N50" s="3"/>
      <c r="R50" s="104" t="s">
        <v>83</v>
      </c>
      <c r="S50" s="105"/>
      <c r="T50" s="105"/>
      <c r="U50" s="106"/>
    </row>
    <row r="51" spans="12:21" x14ac:dyDescent="0.2">
      <c r="L51"/>
      <c r="M51"/>
      <c r="N51" s="3"/>
      <c r="R51" s="98">
        <v>200</v>
      </c>
      <c r="S51" s="99"/>
      <c r="T51" s="99"/>
      <c r="U51" s="100"/>
    </row>
    <row r="52" spans="12:21" x14ac:dyDescent="0.2">
      <c r="L52"/>
      <c r="M52"/>
      <c r="N52" s="3"/>
      <c r="R52" s="61" t="s">
        <v>68</v>
      </c>
      <c r="S52" s="62">
        <f>R51/U52</f>
        <v>10</v>
      </c>
      <c r="T52" s="63" t="s">
        <v>40</v>
      </c>
      <c r="U52" s="60">
        <v>20</v>
      </c>
    </row>
    <row r="53" spans="12:21" x14ac:dyDescent="0.2">
      <c r="N53" s="3"/>
      <c r="R53" s="61" t="s">
        <v>69</v>
      </c>
      <c r="S53" s="62">
        <f>S52*U53</f>
        <v>240</v>
      </c>
      <c r="T53" s="63" t="s">
        <v>41</v>
      </c>
      <c r="U53" s="60">
        <v>24</v>
      </c>
    </row>
    <row r="54" spans="12:21" x14ac:dyDescent="0.2">
      <c r="N54" s="3"/>
      <c r="R54" s="10"/>
      <c r="S54" s="5">
        <v>200</v>
      </c>
      <c r="T54" s="11" t="s">
        <v>43</v>
      </c>
      <c r="U54" s="8"/>
    </row>
    <row r="55" spans="12:21" x14ac:dyDescent="0.2">
      <c r="N55" s="3"/>
      <c r="R55" s="10"/>
      <c r="S55" s="3"/>
      <c r="T55" s="3"/>
      <c r="U55" s="8"/>
    </row>
    <row r="56" spans="12:21" x14ac:dyDescent="0.2">
      <c r="R56" s="12" t="s">
        <v>44</v>
      </c>
      <c r="S56" s="6" t="s">
        <v>45</v>
      </c>
      <c r="T56" s="6" t="s">
        <v>46</v>
      </c>
      <c r="U56" s="13" t="s">
        <v>47</v>
      </c>
    </row>
    <row r="57" spans="12:21" x14ac:dyDescent="0.2">
      <c r="R57" s="14">
        <v>0.8</v>
      </c>
      <c r="S57" s="15">
        <v>0.2</v>
      </c>
      <c r="T57" s="16">
        <f>S$54*S57</f>
        <v>40</v>
      </c>
      <c r="U57" s="17">
        <v>12.6</v>
      </c>
    </row>
    <row r="58" spans="12:21" x14ac:dyDescent="0.2">
      <c r="R58" s="14">
        <v>0.75</v>
      </c>
      <c r="S58" s="15">
        <v>0.25</v>
      </c>
      <c r="T58" s="16">
        <f>S$54*S58</f>
        <v>50</v>
      </c>
      <c r="U58" s="17">
        <v>12.53</v>
      </c>
    </row>
    <row r="59" spans="12:21" x14ac:dyDescent="0.2">
      <c r="R59" s="18">
        <v>0.7</v>
      </c>
      <c r="S59" s="19">
        <v>0.3</v>
      </c>
      <c r="T59" s="20">
        <f>S$54*S59</f>
        <v>60</v>
      </c>
      <c r="U59" s="21">
        <v>12.47</v>
      </c>
    </row>
    <row r="60" spans="12:21" x14ac:dyDescent="0.2">
      <c r="R60" s="18">
        <v>0.5</v>
      </c>
      <c r="S60" s="19">
        <v>0.5</v>
      </c>
      <c r="T60" s="20">
        <f>S$54*S60</f>
        <v>100</v>
      </c>
      <c r="U60" s="21">
        <v>12.2</v>
      </c>
    </row>
    <row r="61" spans="12:21" x14ac:dyDescent="0.2">
      <c r="R61" s="94">
        <v>0.3</v>
      </c>
      <c r="S61" s="95">
        <v>0.7</v>
      </c>
      <c r="T61" s="96">
        <f>S$54*S61</f>
        <v>140</v>
      </c>
      <c r="U61" s="97">
        <v>11.91</v>
      </c>
    </row>
  </sheetData>
  <mergeCells count="37">
    <mergeCell ref="D33:D34"/>
    <mergeCell ref="F39:G39"/>
    <mergeCell ref="R20:U20"/>
    <mergeCell ref="R21:U21"/>
    <mergeCell ref="G3:G4"/>
    <mergeCell ref="R5:U5"/>
    <mergeCell ref="R6:U6"/>
    <mergeCell ref="F38:G38"/>
    <mergeCell ref="R7:U7"/>
    <mergeCell ref="R22:U22"/>
    <mergeCell ref="F36:G36"/>
    <mergeCell ref="F37:G37"/>
    <mergeCell ref="O23:O24"/>
    <mergeCell ref="M5:P5"/>
    <mergeCell ref="M6:P6"/>
    <mergeCell ref="H5:K5"/>
    <mergeCell ref="H6:K6"/>
    <mergeCell ref="A3:A4"/>
    <mergeCell ref="B3:B4"/>
    <mergeCell ref="E3:E4"/>
    <mergeCell ref="F3:F4"/>
    <mergeCell ref="C3:D3"/>
    <mergeCell ref="F23:F24"/>
    <mergeCell ref="L23:L24"/>
    <mergeCell ref="M23:M24"/>
    <mergeCell ref="N23:N24"/>
    <mergeCell ref="I23:I24"/>
    <mergeCell ref="H23:H24"/>
    <mergeCell ref="J23:J24"/>
    <mergeCell ref="K23:K24"/>
    <mergeCell ref="G23:G24"/>
    <mergeCell ref="R51:U51"/>
    <mergeCell ref="R35:U35"/>
    <mergeCell ref="R36:U36"/>
    <mergeCell ref="R37:U37"/>
    <mergeCell ref="R49:U49"/>
    <mergeCell ref="R50:U5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Chad Horky</dc:creator>
  <cp:lastModifiedBy>Microsoft Office User</cp:lastModifiedBy>
  <dcterms:created xsi:type="dcterms:W3CDTF">2018-12-18T19:53:01Z</dcterms:created>
  <dcterms:modified xsi:type="dcterms:W3CDTF">2023-03-26T19:28:25Z</dcterms:modified>
</cp:coreProperties>
</file>